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<sst xmlns="http://schemas.openxmlformats.org/spreadsheetml/2006/main" count="390" uniqueCount="291">
  <si>
    <t>WELL</t>
  </si>
  <si>
    <t>PRODUCT ID</t>
  </si>
  <si>
    <t>GENE SYMBOL</t>
  </si>
  <si>
    <t>CLONE TYPE</t>
  </si>
  <si>
    <t>CLONE INFO</t>
  </si>
  <si>
    <t>Inflammation (NFkB) Profiling Plate</t>
  </si>
  <si>
    <t>A01</t>
  </si>
  <si>
    <t>S722845</t>
  </si>
  <si>
    <t>CD40</t>
  </si>
  <si>
    <t>BIOMARKER</t>
  </si>
  <si>
    <t>A02</t>
  </si>
  <si>
    <t>S721709</t>
  </si>
  <si>
    <t>IL8</t>
  </si>
  <si>
    <t>A03</t>
  </si>
  <si>
    <t>S721991</t>
  </si>
  <si>
    <t>VCAM1</t>
  </si>
  <si>
    <t>A04</t>
  </si>
  <si>
    <t>S722854</t>
  </si>
  <si>
    <t>CSF1</t>
  </si>
  <si>
    <t>A05</t>
  </si>
  <si>
    <t>S722879</t>
  </si>
  <si>
    <t>NFKB2</t>
  </si>
  <si>
    <t>A06</t>
  </si>
  <si>
    <t>S721016</t>
  </si>
  <si>
    <t>RELB</t>
  </si>
  <si>
    <t>A07</t>
  </si>
  <si>
    <t>S719980</t>
  </si>
  <si>
    <t>TNFAIP3</t>
  </si>
  <si>
    <t>A08</t>
  </si>
  <si>
    <t>S719895</t>
  </si>
  <si>
    <t>IRF1</t>
  </si>
  <si>
    <t>A09</t>
  </si>
  <si>
    <t>S722802</t>
  </si>
  <si>
    <t>IL1A</t>
  </si>
  <si>
    <t>PATHWAY SET</t>
  </si>
  <si>
    <t>A10</t>
  </si>
  <si>
    <t>S722886</t>
  </si>
  <si>
    <t>ELF3</t>
  </si>
  <si>
    <t>A11</t>
  </si>
  <si>
    <t>S715412</t>
  </si>
  <si>
    <t>BCL2</t>
  </si>
  <si>
    <t>A12</t>
  </si>
  <si>
    <t>TC01</t>
  </si>
  <si>
    <t>P1</t>
  </si>
  <si>
    <t>TRANSFECTION CONTROL</t>
  </si>
  <si>
    <t>B01</t>
  </si>
  <si>
    <t>S717843</t>
  </si>
  <si>
    <t>IL2</t>
  </si>
  <si>
    <t>B02</t>
  </si>
  <si>
    <t>S721728</t>
  </si>
  <si>
    <t>IL6</t>
  </si>
  <si>
    <t>B03</t>
  </si>
  <si>
    <t>S722876</t>
  </si>
  <si>
    <t>TGM2</t>
  </si>
  <si>
    <t>B04</t>
  </si>
  <si>
    <t>S722868</t>
  </si>
  <si>
    <t>CCL14</t>
  </si>
  <si>
    <t>B05</t>
  </si>
  <si>
    <t>S722028</t>
  </si>
  <si>
    <t>VEGF</t>
  </si>
  <si>
    <t>B06</t>
  </si>
  <si>
    <t>S722883</t>
  </si>
  <si>
    <t>PTAFR</t>
  </si>
  <si>
    <t>B07</t>
  </si>
  <si>
    <t>S722864</t>
  </si>
  <si>
    <t>CD69</t>
  </si>
  <si>
    <t>B08</t>
  </si>
  <si>
    <t>S722832</t>
  </si>
  <si>
    <t>CD83</t>
  </si>
  <si>
    <t>B09</t>
  </si>
  <si>
    <t>S722843</t>
  </si>
  <si>
    <t>B10</t>
  </si>
  <si>
    <t>S722805</t>
  </si>
  <si>
    <t>PTX3</t>
  </si>
  <si>
    <t>B11</t>
  </si>
  <si>
    <t>S722834</t>
  </si>
  <si>
    <t>CARD15</t>
  </si>
  <si>
    <t>B12</t>
  </si>
  <si>
    <t>TC02</t>
  </si>
  <si>
    <t>P2</t>
  </si>
  <si>
    <t>C01</t>
  </si>
  <si>
    <t>S722827</t>
  </si>
  <si>
    <t>MMP9</t>
  </si>
  <si>
    <t>C02</t>
  </si>
  <si>
    <t>S722882</t>
  </si>
  <si>
    <t>C03</t>
  </si>
  <si>
    <t>S714664</t>
  </si>
  <si>
    <t>COMT</t>
  </si>
  <si>
    <t>C04</t>
  </si>
  <si>
    <t>S722855</t>
  </si>
  <si>
    <t>PDGFB</t>
  </si>
  <si>
    <t>C05</t>
  </si>
  <si>
    <t>S722889</t>
  </si>
  <si>
    <t>PSMB9</t>
  </si>
  <si>
    <t>C06</t>
  </si>
  <si>
    <t>S722799</t>
  </si>
  <si>
    <t>SELE</t>
  </si>
  <si>
    <t>C07</t>
  </si>
  <si>
    <t>S721859</t>
  </si>
  <si>
    <t>CXCL5</t>
  </si>
  <si>
    <t>C08</t>
  </si>
  <si>
    <t>S722813</t>
  </si>
  <si>
    <t>CSRP1</t>
  </si>
  <si>
    <t>C09</t>
  </si>
  <si>
    <t>S717586</t>
  </si>
  <si>
    <t>MEST</t>
  </si>
  <si>
    <t>C10</t>
  </si>
  <si>
    <t>S721663</t>
  </si>
  <si>
    <t>NOS2A</t>
  </si>
  <si>
    <t>C11</t>
  </si>
  <si>
    <t>S722865</t>
  </si>
  <si>
    <t>IL9</t>
  </si>
  <si>
    <t>C12</t>
  </si>
  <si>
    <t>TC03</t>
  </si>
  <si>
    <t>P3</t>
  </si>
  <si>
    <t>D01</t>
  </si>
  <si>
    <t>S722829</t>
  </si>
  <si>
    <t>HMOX1</t>
  </si>
  <si>
    <t>D02</t>
  </si>
  <si>
    <t>S721720</t>
  </si>
  <si>
    <t>LTA</t>
  </si>
  <si>
    <t>D03</t>
  </si>
  <si>
    <t>S720945</t>
  </si>
  <si>
    <t>LTB</t>
  </si>
  <si>
    <t>D04</t>
  </si>
  <si>
    <t>S722877</t>
  </si>
  <si>
    <t>D05</t>
  </si>
  <si>
    <t>S722849</t>
  </si>
  <si>
    <t>CD44</t>
  </si>
  <si>
    <t>D06</t>
  </si>
  <si>
    <t>S722822</t>
  </si>
  <si>
    <t>CD74</t>
  </si>
  <si>
    <t>D07</t>
  </si>
  <si>
    <t>S722818</t>
  </si>
  <si>
    <t>CD209</t>
  </si>
  <si>
    <t>D08</t>
  </si>
  <si>
    <t>S722856</t>
  </si>
  <si>
    <t>PLCD1</t>
  </si>
  <si>
    <t>D09</t>
  </si>
  <si>
    <t>S722499</t>
  </si>
  <si>
    <t>SDPR</t>
  </si>
  <si>
    <t>D10</t>
  </si>
  <si>
    <t>S721025</t>
  </si>
  <si>
    <t>BCL2L1</t>
  </si>
  <si>
    <t>D11</t>
  </si>
  <si>
    <t>S716928</t>
  </si>
  <si>
    <t>TFPI2</t>
  </si>
  <si>
    <t>D12</t>
  </si>
  <si>
    <t>TC04</t>
  </si>
  <si>
    <t>P4</t>
  </si>
  <si>
    <t>E01</t>
  </si>
  <si>
    <t>S722831</t>
  </si>
  <si>
    <t>AGER</t>
  </si>
  <si>
    <t>E02</t>
  </si>
  <si>
    <t>S722838</t>
  </si>
  <si>
    <t>TNC</t>
  </si>
  <si>
    <t>E03</t>
  </si>
  <si>
    <t>S722885</t>
  </si>
  <si>
    <t>TNNC1</t>
  </si>
  <si>
    <t>E04</t>
  </si>
  <si>
    <t>S722859</t>
  </si>
  <si>
    <t>IRF4</t>
  </si>
  <si>
    <t>E05</t>
  </si>
  <si>
    <t>S722841</t>
  </si>
  <si>
    <t>MYC</t>
  </si>
  <si>
    <t>E06</t>
  </si>
  <si>
    <t>S722846</t>
  </si>
  <si>
    <t>IL15</t>
  </si>
  <si>
    <t>E07</t>
  </si>
  <si>
    <t>S719437</t>
  </si>
  <si>
    <t>CCND1</t>
  </si>
  <si>
    <t>E08</t>
  </si>
  <si>
    <t>S722800</t>
  </si>
  <si>
    <t>SEPP1</t>
  </si>
  <si>
    <t>E09</t>
  </si>
  <si>
    <t>S722824</t>
  </si>
  <si>
    <t>IL1RN</t>
  </si>
  <si>
    <t>E10</t>
  </si>
  <si>
    <t>S722801</t>
  </si>
  <si>
    <t>SELP</t>
  </si>
  <si>
    <t>E11</t>
  </si>
  <si>
    <t>S722840</t>
  </si>
  <si>
    <t>E12</t>
  </si>
  <si>
    <t>TC05</t>
  </si>
  <si>
    <t>F01</t>
  </si>
  <si>
    <t>S722861</t>
  </si>
  <si>
    <t>IL11</t>
  </si>
  <si>
    <t>F02</t>
  </si>
  <si>
    <t>S720143</t>
  </si>
  <si>
    <t>NFKB1</t>
  </si>
  <si>
    <t>F03</t>
  </si>
  <si>
    <t>S722851</t>
  </si>
  <si>
    <t>ENG</t>
  </si>
  <si>
    <t>F04</t>
  </si>
  <si>
    <t>S714806</t>
  </si>
  <si>
    <t>NR4A2</t>
  </si>
  <si>
    <t>F05</t>
  </si>
  <si>
    <t>S721687</t>
  </si>
  <si>
    <t>IL1B</t>
  </si>
  <si>
    <t>F06</t>
  </si>
  <si>
    <t>S722804</t>
  </si>
  <si>
    <t>BDKRB1</t>
  </si>
  <si>
    <t>F07</t>
  </si>
  <si>
    <t>S722037</t>
  </si>
  <si>
    <t>CCL5</t>
  </si>
  <si>
    <t>F08</t>
  </si>
  <si>
    <t>S722853</t>
  </si>
  <si>
    <t>STAT5A</t>
  </si>
  <si>
    <t>F09</t>
  </si>
  <si>
    <t>S722880</t>
  </si>
  <si>
    <t>TPMT</t>
  </si>
  <si>
    <t>F10</t>
  </si>
  <si>
    <t>S300004</t>
  </si>
  <si>
    <t>SNTA1</t>
  </si>
  <si>
    <t>F11</t>
  </si>
  <si>
    <t>S722833</t>
  </si>
  <si>
    <t>PSMA2</t>
  </si>
  <si>
    <t>F12</t>
  </si>
  <si>
    <t>TC06</t>
  </si>
  <si>
    <t>G01</t>
  </si>
  <si>
    <t>S300002</t>
  </si>
  <si>
    <t>PER1_b</t>
  </si>
  <si>
    <t>G02</t>
  </si>
  <si>
    <t>S721774</t>
  </si>
  <si>
    <t>IRF7</t>
  </si>
  <si>
    <t>G03</t>
  </si>
  <si>
    <t>S722869</t>
  </si>
  <si>
    <t>G04</t>
  </si>
  <si>
    <t>S718805</t>
  </si>
  <si>
    <t>IER3</t>
  </si>
  <si>
    <t>G05</t>
  </si>
  <si>
    <t>S721612</t>
  </si>
  <si>
    <t>ADM</t>
  </si>
  <si>
    <t>G06</t>
  </si>
  <si>
    <t>S721655</t>
  </si>
  <si>
    <t>CCL2</t>
  </si>
  <si>
    <t>G07</t>
  </si>
  <si>
    <t>S717915</t>
  </si>
  <si>
    <t>IFNB1</t>
  </si>
  <si>
    <t>G08</t>
  </si>
  <si>
    <t>S722836</t>
  </si>
  <si>
    <t>TNF</t>
  </si>
  <si>
    <t>G09</t>
  </si>
  <si>
    <t>S722884</t>
  </si>
  <si>
    <t>TAP1</t>
  </si>
  <si>
    <t>G10</t>
  </si>
  <si>
    <t>S722857</t>
  </si>
  <si>
    <t>SOD2</t>
  </si>
  <si>
    <t>G11</t>
  </si>
  <si>
    <t>G12</t>
  </si>
  <si>
    <t>TC07</t>
  </si>
  <si>
    <t>H01</t>
  </si>
  <si>
    <t>S722858</t>
  </si>
  <si>
    <t>NFKBIA</t>
  </si>
  <si>
    <t>H02</t>
  </si>
  <si>
    <t>S722852</t>
  </si>
  <si>
    <t>NOL3</t>
  </si>
  <si>
    <t>H03</t>
  </si>
  <si>
    <t>S721662</t>
  </si>
  <si>
    <t>TP53</t>
  </si>
  <si>
    <t>H04</t>
  </si>
  <si>
    <t>S722497</t>
  </si>
  <si>
    <t>MT2A</t>
  </si>
  <si>
    <t>H05</t>
  </si>
  <si>
    <t>S715171</t>
  </si>
  <si>
    <t>YIPF5</t>
  </si>
  <si>
    <t>H06</t>
  </si>
  <si>
    <t>S719188</t>
  </si>
  <si>
    <t>SON</t>
  </si>
  <si>
    <t>RANDOM CONTROL</t>
  </si>
  <si>
    <t>H07</t>
  </si>
  <si>
    <t>S717678</t>
  </si>
  <si>
    <t>ACTB</t>
  </si>
  <si>
    <t>H08</t>
  </si>
  <si>
    <t>S708908</t>
  </si>
  <si>
    <t>RPL10</t>
  </si>
  <si>
    <t>H09</t>
  </si>
  <si>
    <t>S717518</t>
  </si>
  <si>
    <t>NUB1</t>
  </si>
  <si>
    <t>H10</t>
  </si>
  <si>
    <t>S717674</t>
  </si>
  <si>
    <t>REPIN1</t>
  </si>
  <si>
    <t>H11</t>
  </si>
  <si>
    <t>S717367</t>
  </si>
  <si>
    <t>NO_ANNOTATION</t>
  </si>
  <si>
    <t>H12</t>
  </si>
  <si>
    <t>TC08</t>
  </si>
  <si>
    <t>R4</t>
  </si>
  <si>
    <t>R3</t>
  </si>
  <si>
    <t>R2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</si>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</sst>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5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6" thickTop="1">
      <c r="A3" s="4" t="s">
        <v>6</v>
      </c>
      <c r="B3" s="4" t="s">
        <v>7</v>
      </c>
      <c r="C3" s="4" t="s">
        <v>8</v>
      </c>
      <c r="D3" s="4" t="s">
        <v>9</v>
      </c>
      <c r="E3" s="5" t="str">
        <f>HYPERLINK("http://switchdb.switchgeargenomics.com/productinfo/id_722845/","Click for Clone Info")</f>
        <v>Click for Clone Info</v>
      </c>
    </row>
    <row r="4" spans="1:5">
      <c r="A4" s="4" t="s">
        <v>10</v>
      </c>
      <c r="B4" s="4" t="s">
        <v>11</v>
      </c>
      <c r="C4" s="4" t="s">
        <v>12</v>
      </c>
      <c r="D4" s="4" t="s">
        <v>9</v>
      </c>
      <c r="E4" s="5" t="str">
        <f>HYPERLINK("http://switchdb.switchgeargenomics.com/productinfo/id_721709/","Click for Clone Info")</f>
        <v>Click for Clone Info</v>
      </c>
    </row>
    <row r="5" spans="1:5">
      <c r="A5" s="4" t="s">
        <v>13</v>
      </c>
      <c r="B5" s="4" t="s">
        <v>14</v>
      </c>
      <c r="C5" s="4" t="s">
        <v>15</v>
      </c>
      <c r="D5" s="4" t="s">
        <v>9</v>
      </c>
      <c r="E5" s="5" t="str">
        <f>HYPERLINK("http://switchdb.switchgeargenomics.com/productinfo/id_721991/","Click for Clone Info")</f>
        <v>Click for Clone Info</v>
      </c>
    </row>
    <row r="6" spans="1:5">
      <c r="A6" s="4" t="s">
        <v>16</v>
      </c>
      <c r="B6" s="4" t="s">
        <v>17</v>
      </c>
      <c r="C6" s="4" t="s">
        <v>18</v>
      </c>
      <c r="D6" s="4" t="s">
        <v>9</v>
      </c>
      <c r="E6" s="5" t="str">
        <f>HYPERLINK("http://switchdb.switchgeargenomics.com/productinfo/id_722854/","Click for Clone Info")</f>
        <v>Click for Clone Info</v>
      </c>
    </row>
    <row r="7" spans="1:5">
      <c r="A7" s="4" t="s">
        <v>19</v>
      </c>
      <c r="B7" s="4" t="s">
        <v>20</v>
      </c>
      <c r="C7" s="4" t="s">
        <v>21</v>
      </c>
      <c r="D7" s="4" t="s">
        <v>9</v>
      </c>
      <c r="E7" s="5" t="str">
        <f>HYPERLINK("http://switchdb.switchgeargenomics.com/productinfo/id_722879/","Click for Clone Info")</f>
        <v>Click for Clone Info</v>
      </c>
    </row>
    <row r="8" spans="1:5">
      <c r="A8" s="4" t="s">
        <v>22</v>
      </c>
      <c r="B8" s="4" t="s">
        <v>23</v>
      </c>
      <c r="C8" s="4" t="s">
        <v>24</v>
      </c>
      <c r="D8" s="4" t="s">
        <v>9</v>
      </c>
      <c r="E8" s="5" t="str">
        <f>HYPERLINK("http://switchdb.switchgeargenomics.com/productinfo/id_721016/","Click for Clone Info")</f>
        <v>Click for Clone Info</v>
      </c>
    </row>
    <row r="9" spans="1:5">
      <c r="A9" s="4" t="s">
        <v>25</v>
      </c>
      <c r="B9" s="4" t="s">
        <v>26</v>
      </c>
      <c r="C9" s="4" t="s">
        <v>27</v>
      </c>
      <c r="D9" s="4" t="s">
        <v>9</v>
      </c>
      <c r="E9" s="5" t="str">
        <f>HYPERLINK("http://switchdb.switchgeargenomics.com/productinfo/id_719980/","Click for Clone Info")</f>
        <v>Click for Clone Info</v>
      </c>
    </row>
    <row r="10" spans="1:5">
      <c r="A10" s="4" t="s">
        <v>28</v>
      </c>
      <c r="B10" s="4" t="s">
        <v>29</v>
      </c>
      <c r="C10" s="4" t="s">
        <v>30</v>
      </c>
      <c r="D10" s="4" t="s">
        <v>9</v>
      </c>
      <c r="E10" s="5" t="str">
        <f>HYPERLINK("http://switchdb.switchgeargenomics.com/productinfo/id_719895/","Click for Clone Info")</f>
        <v>Click for Clone Info</v>
      </c>
    </row>
    <row r="11" spans="1:5">
      <c r="A11" s="4" t="s">
        <v>31</v>
      </c>
      <c r="B11" s="4" t="s">
        <v>32</v>
      </c>
      <c r="C11" s="4" t="s">
        <v>33</v>
      </c>
      <c r="D11" s="4" t="s">
        <v>34</v>
      </c>
      <c r="E11" s="5" t="str">
        <f>HYPERLINK("http://switchdb.switchgeargenomics.com/productinfo/id_722802/","Click for Clone Info")</f>
        <v>Click for Clone Info</v>
      </c>
    </row>
    <row r="12" spans="1:5">
      <c r="A12" s="4" t="s">
        <v>35</v>
      </c>
      <c r="B12" s="4" t="s">
        <v>36</v>
      </c>
      <c r="C12" s="4" t="s">
        <v>37</v>
      </c>
      <c r="D12" s="4" t="s">
        <v>34</v>
      </c>
      <c r="E12" s="5" t="str">
        <f>HYPERLINK("http://switchdb.switchgeargenomics.com/productinfo/id_722886/","Click for Clone Info")</f>
        <v>Click for Clone Info</v>
      </c>
    </row>
    <row r="13" spans="1:5">
      <c r="A13" s="4" t="s">
        <v>38</v>
      </c>
      <c r="B13" s="4" t="s">
        <v>39</v>
      </c>
      <c r="C13" s="4" t="s">
        <v>40</v>
      </c>
      <c r="D13" s="4" t="s">
        <v>34</v>
      </c>
      <c r="E13" s="5" t="str">
        <f>HYPERLINK("http://switchdb.switchgeargenomics.com/productinfo/id_715412/","Click for Clone Info")</f>
        <v>Click for Clone Info</v>
      </c>
    </row>
    <row r="14" spans="1:5">
      <c r="A14" s="6" t="s">
        <v>41</v>
      </c>
      <c r="B14" s="6" t="s">
        <v>42</v>
      </c>
      <c r="C14" s="6" t="s">
        <v>43</v>
      </c>
      <c r="D14" s="6" t="s">
        <v>44</v>
      </c>
      <c r="E14" s="5"/>
    </row>
    <row r="15" spans="1:5">
      <c r="A15" s="4" t="s">
        <v>45</v>
      </c>
      <c r="B15" s="4" t="s">
        <v>46</v>
      </c>
      <c r="C15" s="4" t="s">
        <v>47</v>
      </c>
      <c r="D15" s="4" t="s">
        <v>34</v>
      </c>
      <c r="E15" s="5" t="str">
        <f>HYPERLINK("http://switchdb.switchgeargenomics.com/productinfo/id_717843/","Click for Clone Info")</f>
        <v>Click for Clone Info</v>
      </c>
    </row>
    <row r="16" spans="1:5">
      <c r="A16" s="4" t="s">
        <v>48</v>
      </c>
      <c r="B16" s="4" t="s">
        <v>49</v>
      </c>
      <c r="C16" s="4" t="s">
        <v>50</v>
      </c>
      <c r="D16" s="4" t="s">
        <v>34</v>
      </c>
      <c r="E16" s="5" t="str">
        <f>HYPERLINK("http://switchdb.switchgeargenomics.com/productinfo/id_721728/","Click for Clone Info")</f>
        <v>Click for Clone Info</v>
      </c>
    </row>
    <row r="17" spans="1:5">
      <c r="A17" s="4" t="s">
        <v>51</v>
      </c>
      <c r="B17" s="4" t="s">
        <v>52</v>
      </c>
      <c r="C17" s="4" t="s">
        <v>53</v>
      </c>
      <c r="D17" s="4" t="s">
        <v>34</v>
      </c>
      <c r="E17" s="5" t="str">
        <f>HYPERLINK("http://switchdb.switchgeargenomics.com/productinfo/id_722876/","Click for Clone Info")</f>
        <v>Click for Clone Info</v>
      </c>
    </row>
    <row r="18" spans="1:5">
      <c r="A18" s="4" t="s">
        <v>54</v>
      </c>
      <c r="B18" s="4" t="s">
        <v>55</v>
      </c>
      <c r="C18" s="4" t="s">
        <v>56</v>
      </c>
      <c r="D18" s="4" t="s">
        <v>34</v>
      </c>
      <c r="E18" s="5" t="str">
        <f>HYPERLINK("http://switchdb.switchgeargenomics.com/productinfo/id_722868/","Click for Clone Info")</f>
        <v>Click for Clone Info</v>
      </c>
    </row>
    <row r="19" spans="1:5">
      <c r="A19" s="4" t="s">
        <v>57</v>
      </c>
      <c r="B19" s="4" t="s">
        <v>58</v>
      </c>
      <c r="C19" s="4" t="s">
        <v>59</v>
      </c>
      <c r="D19" s="4" t="s">
        <v>34</v>
      </c>
      <c r="E19" s="5" t="str">
        <f>HYPERLINK("http://switchdb.switchgeargenomics.com/productinfo/id_722028/","Click for Clone Info")</f>
        <v>Click for Clone Info</v>
      </c>
    </row>
    <row r="20" spans="1:5">
      <c r="A20" s="4" t="s">
        <v>60</v>
      </c>
      <c r="B20" s="4" t="s">
        <v>61</v>
      </c>
      <c r="C20" s="4" t="s">
        <v>62</v>
      </c>
      <c r="D20" s="4" t="s">
        <v>34</v>
      </c>
      <c r="E20" s="5" t="str">
        <f>HYPERLINK("http://switchdb.switchgeargenomics.com/productinfo/id_722883/","Click for Clone Info")</f>
        <v>Click for Clone Info</v>
      </c>
    </row>
    <row r="21" spans="1:5">
      <c r="A21" s="4" t="s">
        <v>63</v>
      </c>
      <c r="B21" s="4" t="s">
        <v>64</v>
      </c>
      <c r="C21" s="4" t="s">
        <v>65</v>
      </c>
      <c r="D21" s="4" t="s">
        <v>34</v>
      </c>
      <c r="E21" s="5" t="str">
        <f>HYPERLINK("http://switchdb.switchgeargenomics.com/productinfo/id_722864/","Click for Clone Info")</f>
        <v>Click for Clone Info</v>
      </c>
    </row>
    <row r="22" spans="1:5">
      <c r="A22" s="4" t="s">
        <v>66</v>
      </c>
      <c r="B22" s="4" t="s">
        <v>67</v>
      </c>
      <c r="C22" s="4" t="s">
        <v>68</v>
      </c>
      <c r="D22" s="4" t="s">
        <v>34</v>
      </c>
      <c r="E22" s="5" t="str">
        <f>HYPERLINK("http://switchdb.switchgeargenomics.com/productinfo/id_722832/","Click for Clone Info")</f>
        <v>Click for Clone Info</v>
      </c>
    </row>
    <row r="23" spans="1:5">
      <c r="A23" s="4" t="s">
        <v>69</v>
      </c>
      <c r="B23" s="4" t="s">
        <v>70</v>
      </c>
      <c r="C23" s="4" t="s">
        <v>18</v>
      </c>
      <c r="D23" s="4" t="s">
        <v>34</v>
      </c>
      <c r="E23" s="5" t="str">
        <f>HYPERLINK("http://switchdb.switchgeargenomics.com/productinfo/id_722843/","Click for Clone Info")</f>
        <v>Click for Clone Info</v>
      </c>
    </row>
    <row r="24" spans="1:5">
      <c r="A24" s="4" t="s">
        <v>71</v>
      </c>
      <c r="B24" s="4" t="s">
        <v>72</v>
      </c>
      <c r="C24" s="4" t="s">
        <v>73</v>
      </c>
      <c r="D24" s="4" t="s">
        <v>34</v>
      </c>
      <c r="E24" s="5" t="str">
        <f>HYPERLINK("http://switchdb.switchgeargenomics.com/productinfo/id_722805/","Click for Clone Info")</f>
        <v>Click for Clone Info</v>
      </c>
    </row>
    <row r="25" spans="1:5">
      <c r="A25" s="4" t="s">
        <v>74</v>
      </c>
      <c r="B25" s="4" t="s">
        <v>75</v>
      </c>
      <c r="C25" s="4" t="s">
        <v>76</v>
      </c>
      <c r="D25" s="4" t="s">
        <v>34</v>
      </c>
      <c r="E25" s="5" t="str">
        <f>HYPERLINK("http://switchdb.switchgeargenomics.com/productinfo/id_722834/","Click for Clone Info")</f>
        <v>Click for Clone Info</v>
      </c>
    </row>
    <row r="26" spans="1:5">
      <c r="A26" s="6" t="s">
        <v>77</v>
      </c>
      <c r="B26" s="6" t="s">
        <v>78</v>
      </c>
      <c r="C26" s="6" t="s">
        <v>79</v>
      </c>
      <c r="D26" s="6" t="s">
        <v>44</v>
      </c>
      <c r="E26" s="5"/>
    </row>
    <row r="27" spans="1:5">
      <c r="A27" s="4" t="s">
        <v>80</v>
      </c>
      <c r="B27" s="4" t="s">
        <v>81</v>
      </c>
      <c r="C27" s="4" t="s">
        <v>82</v>
      </c>
      <c r="D27" s="4" t="s">
        <v>34</v>
      </c>
      <c r="E27" s="5" t="str">
        <f>HYPERLINK("http://switchdb.switchgeargenomics.com/productinfo/id_722827/","Click for Clone Info")</f>
        <v>Click for Clone Info</v>
      </c>
    </row>
    <row r="28" spans="1:5">
      <c r="A28" s="4" t="s">
        <v>83</v>
      </c>
      <c r="B28" s="4" t="s">
        <v>84</v>
      </c>
      <c r="C28" s="4" t="s">
        <v>53</v>
      </c>
      <c r="D28" s="4" t="s">
        <v>34</v>
      </c>
      <c r="E28" s="5" t="str">
        <f>HYPERLINK("http://switchdb.switchgeargenomics.com/productinfo/id_722882/","Click for Clone Info")</f>
        <v>Click for Clone Info</v>
      </c>
    </row>
    <row r="29" spans="1:5">
      <c r="A29" s="4" t="s">
        <v>85</v>
      </c>
      <c r="B29" s="4" t="s">
        <v>86</v>
      </c>
      <c r="C29" s="4" t="s">
        <v>87</v>
      </c>
      <c r="D29" s="4" t="s">
        <v>34</v>
      </c>
      <c r="E29" s="5" t="str">
        <f>HYPERLINK("http://switchdb.switchgeargenomics.com/productinfo/id_714664/","Click for Clone Info")</f>
        <v>Click for Clone Info</v>
      </c>
    </row>
    <row r="30" spans="1:5">
      <c r="A30" s="4" t="s">
        <v>88</v>
      </c>
      <c r="B30" s="4" t="s">
        <v>89</v>
      </c>
      <c r="C30" s="4" t="s">
        <v>90</v>
      </c>
      <c r="D30" s="4" t="s">
        <v>34</v>
      </c>
      <c r="E30" s="5" t="str">
        <f>HYPERLINK("http://switchdb.switchgeargenomics.com/productinfo/id_722855/","Click for Clone Info")</f>
        <v>Click for Clone Info</v>
      </c>
    </row>
    <row r="31" spans="1:5">
      <c r="A31" s="4" t="s">
        <v>91</v>
      </c>
      <c r="B31" s="4" t="s">
        <v>92</v>
      </c>
      <c r="C31" s="4" t="s">
        <v>93</v>
      </c>
      <c r="D31" s="4" t="s">
        <v>34</v>
      </c>
      <c r="E31" s="5" t="str">
        <f>HYPERLINK("http://switchdb.switchgeargenomics.com/productinfo/id_722889/","Click for Clone Info")</f>
        <v>Click for Clone Info</v>
      </c>
    </row>
    <row r="32" spans="1:5">
      <c r="A32" s="4" t="s">
        <v>94</v>
      </c>
      <c r="B32" s="4" t="s">
        <v>95</v>
      </c>
      <c r="C32" s="4" t="s">
        <v>96</v>
      </c>
      <c r="D32" s="4" t="s">
        <v>34</v>
      </c>
      <c r="E32" s="5" t="str">
        <f>HYPERLINK("http://switchdb.switchgeargenomics.com/productinfo/id_722799/","Click for Clone Info")</f>
        <v>Click for Clone Info</v>
      </c>
    </row>
    <row r="33" spans="1:5">
      <c r="A33" s="4" t="s">
        <v>97</v>
      </c>
      <c r="B33" s="4" t="s">
        <v>98</v>
      </c>
      <c r="C33" s="4" t="s">
        <v>99</v>
      </c>
      <c r="D33" s="4" t="s">
        <v>34</v>
      </c>
      <c r="E33" s="5" t="str">
        <f>HYPERLINK("http://switchdb.switchgeargenomics.com/productinfo/id_721859/","Click for Clone Info")</f>
        <v>Click for Clone Info</v>
      </c>
    </row>
    <row r="34" spans="1:5">
      <c r="A34" s="4" t="s">
        <v>100</v>
      </c>
      <c r="B34" s="4" t="s">
        <v>101</v>
      </c>
      <c r="C34" s="4" t="s">
        <v>102</v>
      </c>
      <c r="D34" s="4" t="s">
        <v>34</v>
      </c>
      <c r="E34" s="5" t="str">
        <f>HYPERLINK("http://switchdb.switchgeargenomics.com/productinfo/id_722813/","Click for Clone Info")</f>
        <v>Click for Clone Info</v>
      </c>
    </row>
    <row r="35" spans="1:5">
      <c r="A35" s="4" t="s">
        <v>103</v>
      </c>
      <c r="B35" s="4" t="s">
        <v>104</v>
      </c>
      <c r="C35" s="4" t="s">
        <v>105</v>
      </c>
      <c r="D35" s="4" t="s">
        <v>34</v>
      </c>
      <c r="E35" s="5" t="str">
        <f>HYPERLINK("http://switchdb.switchgeargenomics.com/productinfo/id_717586/","Click for Clone Info")</f>
        <v>Click for Clone Info</v>
      </c>
    </row>
    <row r="36" spans="1:5">
      <c r="A36" s="4" t="s">
        <v>106</v>
      </c>
      <c r="B36" s="4" t="s">
        <v>107</v>
      </c>
      <c r="C36" s="4" t="s">
        <v>108</v>
      </c>
      <c r="D36" s="4" t="s">
        <v>34</v>
      </c>
      <c r="E36" s="5" t="str">
        <f>HYPERLINK("http://switchdb.switchgeargenomics.com/productinfo/id_721663/","Click for Clone Info")</f>
        <v>Click for Clone Info</v>
      </c>
    </row>
    <row r="37" spans="1:5">
      <c r="A37" s="4" t="s">
        <v>109</v>
      </c>
      <c r="B37" s="4" t="s">
        <v>110</v>
      </c>
      <c r="C37" s="4" t="s">
        <v>111</v>
      </c>
      <c r="D37" s="4" t="s">
        <v>34</v>
      </c>
      <c r="E37" s="5" t="str">
        <f>HYPERLINK("http://switchdb.switchgeargenomics.com/productinfo/id_722865/","Click for Clone Info")</f>
        <v>Click for Clone Info</v>
      </c>
    </row>
    <row r="38" spans="1:5">
      <c r="A38" s="6" t="s">
        <v>112</v>
      </c>
      <c r="B38" s="6" t="s">
        <v>113</v>
      </c>
      <c r="C38" s="6" t="s">
        <v>114</v>
      </c>
      <c r="D38" s="6" t="s">
        <v>44</v>
      </c>
      <c r="E38" s="5"/>
    </row>
    <row r="39" spans="1:5">
      <c r="A39" s="4" t="s">
        <v>115</v>
      </c>
      <c r="B39" s="4" t="s">
        <v>116</v>
      </c>
      <c r="C39" s="4" t="s">
        <v>117</v>
      </c>
      <c r="D39" s="4" t="s">
        <v>34</v>
      </c>
      <c r="E39" s="5" t="str">
        <f>HYPERLINK("http://switchdb.switchgeargenomics.com/productinfo/id_722829/","Click for Clone Info")</f>
        <v>Click for Clone Info</v>
      </c>
    </row>
    <row r="40" spans="1:5">
      <c r="A40" s="4" t="s">
        <v>118</v>
      </c>
      <c r="B40" s="4" t="s">
        <v>119</v>
      </c>
      <c r="C40" s="4" t="s">
        <v>120</v>
      </c>
      <c r="D40" s="4" t="s">
        <v>34</v>
      </c>
      <c r="E40" s="5" t="str">
        <f>HYPERLINK("http://switchdb.switchgeargenomics.com/productinfo/id_721720/","Click for Clone Info")</f>
        <v>Click for Clone Info</v>
      </c>
    </row>
    <row r="41" spans="1:5">
      <c r="A41" s="4" t="s">
        <v>121</v>
      </c>
      <c r="B41" s="4" t="s">
        <v>122</v>
      </c>
      <c r="C41" s="4" t="s">
        <v>123</v>
      </c>
      <c r="D41" s="4" t="s">
        <v>34</v>
      </c>
      <c r="E41" s="5" t="str">
        <f>HYPERLINK("http://switchdb.switchgeargenomics.com/productinfo/id_720945/","Click for Clone Info")</f>
        <v>Click for Clone Info</v>
      </c>
    </row>
    <row r="42" spans="1:5">
      <c r="A42" s="4" t="s">
        <v>124</v>
      </c>
      <c r="B42" s="4" t="s">
        <v>125</v>
      </c>
      <c r="C42" s="4" t="s">
        <v>37</v>
      </c>
      <c r="D42" s="4" t="s">
        <v>34</v>
      </c>
      <c r="E42" s="5" t="str">
        <f>HYPERLINK("http://switchdb.switchgeargenomics.com/productinfo/id_722877/","Click for Clone Info")</f>
        <v>Click for Clone Info</v>
      </c>
    </row>
    <row r="43" spans="1:5">
      <c r="A43" s="4" t="s">
        <v>126</v>
      </c>
      <c r="B43" s="4" t="s">
        <v>127</v>
      </c>
      <c r="C43" s="4" t="s">
        <v>128</v>
      </c>
      <c r="D43" s="4" t="s">
        <v>34</v>
      </c>
      <c r="E43" s="5" t="str">
        <f>HYPERLINK("http://switchdb.switchgeargenomics.com/productinfo/id_722849/","Click for Clone Info")</f>
        <v>Click for Clone Info</v>
      </c>
    </row>
    <row r="44" spans="1:5">
      <c r="A44" s="4" t="s">
        <v>129</v>
      </c>
      <c r="B44" s="4" t="s">
        <v>130</v>
      </c>
      <c r="C44" s="4" t="s">
        <v>131</v>
      </c>
      <c r="D44" s="4" t="s">
        <v>34</v>
      </c>
      <c r="E44" s="5" t="str">
        <f>HYPERLINK("http://switchdb.switchgeargenomics.com/productinfo/id_722822/","Click for Clone Info")</f>
        <v>Click for Clone Info</v>
      </c>
    </row>
    <row r="45" spans="1:5">
      <c r="A45" s="4" t="s">
        <v>132</v>
      </c>
      <c r="B45" s="4" t="s">
        <v>133</v>
      </c>
      <c r="C45" s="4" t="s">
        <v>134</v>
      </c>
      <c r="D45" s="4" t="s">
        <v>34</v>
      </c>
      <c r="E45" s="5" t="str">
        <f>HYPERLINK("http://switchdb.switchgeargenomics.com/productinfo/id_722818/","Click for Clone Info")</f>
        <v>Click for Clone Info</v>
      </c>
    </row>
    <row r="46" spans="1:5">
      <c r="A46" s="4" t="s">
        <v>135</v>
      </c>
      <c r="B46" s="4" t="s">
        <v>136</v>
      </c>
      <c r="C46" s="4" t="s">
        <v>137</v>
      </c>
      <c r="D46" s="4" t="s">
        <v>34</v>
      </c>
      <c r="E46" s="5" t="str">
        <f>HYPERLINK("http://switchdb.switchgeargenomics.com/productinfo/id_722856/","Click for Clone Info")</f>
        <v>Click for Clone Info</v>
      </c>
    </row>
    <row r="47" spans="1:5">
      <c r="A47" s="4" t="s">
        <v>138</v>
      </c>
      <c r="B47" s="4" t="s">
        <v>139</v>
      </c>
      <c r="C47" s="4" t="s">
        <v>140</v>
      </c>
      <c r="D47" s="4" t="s">
        <v>34</v>
      </c>
      <c r="E47" s="5" t="str">
        <f>HYPERLINK("http://switchdb.switchgeargenomics.com/productinfo/id_722499/","Click for Clone Info")</f>
        <v>Click for Clone Info</v>
      </c>
    </row>
    <row r="48" spans="1:5">
      <c r="A48" s="4" t="s">
        <v>141</v>
      </c>
      <c r="B48" s="4" t="s">
        <v>142</v>
      </c>
      <c r="C48" s="4" t="s">
        <v>143</v>
      </c>
      <c r="D48" s="4" t="s">
        <v>34</v>
      </c>
      <c r="E48" s="5" t="str">
        <f>HYPERLINK("http://switchdb.switchgeargenomics.com/productinfo/id_721025/","Click for Clone Info")</f>
        <v>Click for Clone Info</v>
      </c>
    </row>
    <row r="49" spans="1:5">
      <c r="A49" s="4" t="s">
        <v>144</v>
      </c>
      <c r="B49" s="4" t="s">
        <v>145</v>
      </c>
      <c r="C49" s="4" t="s">
        <v>146</v>
      </c>
      <c r="D49" s="4" t="s">
        <v>34</v>
      </c>
      <c r="E49" s="5" t="str">
        <f>HYPERLINK("http://switchdb.switchgeargenomics.com/productinfo/id_716928/","Click for Clone Info")</f>
        <v>Click for Clone Info</v>
      </c>
    </row>
    <row r="50" spans="1:5">
      <c r="A50" s="6" t="s">
        <v>147</v>
      </c>
      <c r="B50" s="6" t="s">
        <v>148</v>
      </c>
      <c r="C50" s="6" t="s">
        <v>149</v>
      </c>
      <c r="D50" s="6" t="s">
        <v>44</v>
      </c>
      <c r="E50" s="5"/>
    </row>
    <row r="51" spans="1:5">
      <c r="A51" s="4" t="s">
        <v>150</v>
      </c>
      <c r="B51" s="4" t="s">
        <v>151</v>
      </c>
      <c r="C51" s="4" t="s">
        <v>152</v>
      </c>
      <c r="D51" s="4" t="s">
        <v>34</v>
      </c>
      <c r="E51" s="5" t="str">
        <f>HYPERLINK("http://switchdb.switchgeargenomics.com/productinfo/id_722831/","Click for Clone Info")</f>
        <v>Click for Clone Info</v>
      </c>
    </row>
    <row r="52" spans="1:5">
      <c r="A52" s="4" t="s">
        <v>153</v>
      </c>
      <c r="B52" s="4" t="s">
        <v>154</v>
      </c>
      <c r="C52" s="4" t="s">
        <v>155</v>
      </c>
      <c r="D52" s="4" t="s">
        <v>34</v>
      </c>
      <c r="E52" s="5" t="str">
        <f>HYPERLINK("http://switchdb.switchgeargenomics.com/productinfo/id_722838/","Click for Clone Info")</f>
        <v>Click for Clone Info</v>
      </c>
    </row>
    <row r="53" spans="1:5">
      <c r="A53" s="4" t="s">
        <v>156</v>
      </c>
      <c r="B53" s="4" t="s">
        <v>157</v>
      </c>
      <c r="C53" s="4" t="s">
        <v>158</v>
      </c>
      <c r="D53" s="4" t="s">
        <v>34</v>
      </c>
      <c r="E53" s="5" t="str">
        <f>HYPERLINK("http://switchdb.switchgeargenomics.com/productinfo/id_722885/","Click for Clone Info")</f>
        <v>Click for Clone Info</v>
      </c>
    </row>
    <row r="54" spans="1:5">
      <c r="A54" s="4" t="s">
        <v>159</v>
      </c>
      <c r="B54" s="4" t="s">
        <v>160</v>
      </c>
      <c r="C54" s="4" t="s">
        <v>161</v>
      </c>
      <c r="D54" s="4" t="s">
        <v>34</v>
      </c>
      <c r="E54" s="5" t="str">
        <f>HYPERLINK("http://switchdb.switchgeargenomics.com/productinfo/id_722859/","Click for Clone Info")</f>
        <v>Click for Clone Info</v>
      </c>
    </row>
    <row r="55" spans="1:5">
      <c r="A55" s="4" t="s">
        <v>162</v>
      </c>
      <c r="B55" s="4" t="s">
        <v>163</v>
      </c>
      <c r="C55" s="4" t="s">
        <v>164</v>
      </c>
      <c r="D55" s="4" t="s">
        <v>34</v>
      </c>
      <c r="E55" s="5" t="str">
        <f>HYPERLINK("http://switchdb.switchgeargenomics.com/productinfo/id_722841/","Click for Clone Info")</f>
        <v>Click for Clone Info</v>
      </c>
    </row>
    <row r="56" spans="1:5">
      <c r="A56" s="4" t="s">
        <v>165</v>
      </c>
      <c r="B56" s="4" t="s">
        <v>166</v>
      </c>
      <c r="C56" s="4" t="s">
        <v>167</v>
      </c>
      <c r="D56" s="4" t="s">
        <v>34</v>
      </c>
      <c r="E56" s="5" t="str">
        <f>HYPERLINK("http://switchdb.switchgeargenomics.com/productinfo/id_722846/","Click for Clone Info")</f>
        <v>Click for Clone Info</v>
      </c>
    </row>
    <row r="57" spans="1:5">
      <c r="A57" s="4" t="s">
        <v>168</v>
      </c>
      <c r="B57" s="4" t="s">
        <v>169</v>
      </c>
      <c r="C57" s="4" t="s">
        <v>170</v>
      </c>
      <c r="D57" s="4" t="s">
        <v>34</v>
      </c>
      <c r="E57" s="5" t="str">
        <f>HYPERLINK("http://switchdb.switchgeargenomics.com/productinfo/id_719437/","Click for Clone Info")</f>
        <v>Click for Clone Info</v>
      </c>
    </row>
    <row r="58" spans="1:5">
      <c r="A58" s="4" t="s">
        <v>171</v>
      </c>
      <c r="B58" s="4" t="s">
        <v>172</v>
      </c>
      <c r="C58" s="4" t="s">
        <v>173</v>
      </c>
      <c r="D58" s="4" t="s">
        <v>34</v>
      </c>
      <c r="E58" s="5" t="str">
        <f>HYPERLINK("http://switchdb.switchgeargenomics.com/productinfo/id_722800/","Click for Clone Info")</f>
        <v>Click for Clone Info</v>
      </c>
    </row>
    <row r="59" spans="1:5">
      <c r="A59" s="4" t="s">
        <v>174</v>
      </c>
      <c r="B59" s="4" t="s">
        <v>175</v>
      </c>
      <c r="C59" s="4" t="s">
        <v>176</v>
      </c>
      <c r="D59" s="4" t="s">
        <v>34</v>
      </c>
      <c r="E59" s="5" t="str">
        <f>HYPERLINK("http://switchdb.switchgeargenomics.com/productinfo/id_722824/","Click for Clone Info")</f>
        <v>Click for Clone Info</v>
      </c>
    </row>
    <row r="60" spans="1:5">
      <c r="A60" s="4" t="s">
        <v>177</v>
      </c>
      <c r="B60" s="4" t="s">
        <v>178</v>
      </c>
      <c r="C60" s="4" t="s">
        <v>179</v>
      </c>
      <c r="D60" s="4" t="s">
        <v>34</v>
      </c>
      <c r="E60" s="5" t="str">
        <f>HYPERLINK("http://switchdb.switchgeargenomics.com/productinfo/id_722801/","Click for Clone Info")</f>
        <v>Click for Clone Info</v>
      </c>
    </row>
    <row r="61" spans="1:5">
      <c r="A61" s="4" t="s">
        <v>180</v>
      </c>
      <c r="B61" s="4" t="s">
        <v>181</v>
      </c>
      <c r="C61" s="4" t="s">
        <v>102</v>
      </c>
      <c r="D61" s="4" t="s">
        <v>34</v>
      </c>
      <c r="E61" s="5" t="str">
        <f>HYPERLINK("http://switchdb.switchgeargenomics.com/productinfo/id_722840/","Click for Clone Info")</f>
        <v>Click for Clone Info</v>
      </c>
    </row>
    <row r="62" spans="1:5">
      <c r="A62" s="6" t="s">
        <v>182</v>
      </c>
      <c r="B62" s="6" t="s">
        <v>183</v>
      </c>
      <c r="C62" s="6" t="s">
        <v>290</v>
      </c>
      <c r="D62" s="6" t="s">
        <v>44</v>
      </c>
      <c r="E62" s="5"/>
    </row>
    <row r="63" spans="1:5">
      <c r="A63" s="4" t="s">
        <v>184</v>
      </c>
      <c r="B63" s="4" t="s">
        <v>185</v>
      </c>
      <c r="C63" s="4" t="s">
        <v>186</v>
      </c>
      <c r="D63" s="4" t="s">
        <v>34</v>
      </c>
      <c r="E63" s="5" t="str">
        <f>HYPERLINK("http://switchdb.switchgeargenomics.com/productinfo/id_722861/","Click for Clone Info")</f>
        <v>Click for Clone Info</v>
      </c>
    </row>
    <row r="64" spans="1:5">
      <c r="A64" s="4" t="s">
        <v>187</v>
      </c>
      <c r="B64" s="4" t="s">
        <v>188</v>
      </c>
      <c r="C64" s="4" t="s">
        <v>189</v>
      </c>
      <c r="D64" s="4" t="s">
        <v>34</v>
      </c>
      <c r="E64" s="5" t="str">
        <f>HYPERLINK("http://switchdb.switchgeargenomics.com/productinfo/id_720143/","Click for Clone Info")</f>
        <v>Click for Clone Info</v>
      </c>
    </row>
    <row r="65" spans="1:5">
      <c r="A65" s="4" t="s">
        <v>190</v>
      </c>
      <c r="B65" s="4" t="s">
        <v>191</v>
      </c>
      <c r="C65" s="4" t="s">
        <v>192</v>
      </c>
      <c r="D65" s="4" t="s">
        <v>34</v>
      </c>
      <c r="E65" s="5" t="str">
        <f>HYPERLINK("http://switchdb.switchgeargenomics.com/productinfo/id_722851/","Click for Clone Info")</f>
        <v>Click for Clone Info</v>
      </c>
    </row>
    <row r="66" spans="1:5">
      <c r="A66" s="4" t="s">
        <v>193</v>
      </c>
      <c r="B66" s="4" t="s">
        <v>194</v>
      </c>
      <c r="C66" s="4" t="s">
        <v>195</v>
      </c>
      <c r="D66" s="4" t="s">
        <v>34</v>
      </c>
      <c r="E66" s="5" t="str">
        <f>HYPERLINK("http://switchdb.switchgeargenomics.com/productinfo/id_714806/","Click for Clone Info")</f>
        <v>Click for Clone Info</v>
      </c>
    </row>
    <row r="67" spans="1:5">
      <c r="A67" s="4" t="s">
        <v>196</v>
      </c>
      <c r="B67" s="4" t="s">
        <v>197</v>
      </c>
      <c r="C67" s="4" t="s">
        <v>198</v>
      </c>
      <c r="D67" s="4" t="s">
        <v>34</v>
      </c>
      <c r="E67" s="5" t="str">
        <f>HYPERLINK("http://switchdb.switchgeargenomics.com/productinfo/id_721687/","Click for Clone Info")</f>
        <v>Click for Clone Info</v>
      </c>
    </row>
    <row r="68" spans="1:5">
      <c r="A68" s="4" t="s">
        <v>199</v>
      </c>
      <c r="B68" s="4" t="s">
        <v>200</v>
      </c>
      <c r="C68" s="4" t="s">
        <v>201</v>
      </c>
      <c r="D68" s="4" t="s">
        <v>34</v>
      </c>
      <c r="E68" s="5" t="str">
        <f>HYPERLINK("http://switchdb.switchgeargenomics.com/productinfo/id_722804/","Click for Clone Info")</f>
        <v>Click for Clone Info</v>
      </c>
    </row>
    <row r="69" spans="1:5">
      <c r="A69" s="4" t="s">
        <v>202</v>
      </c>
      <c r="B69" s="4" t="s">
        <v>203</v>
      </c>
      <c r="C69" s="4" t="s">
        <v>204</v>
      </c>
      <c r="D69" s="4" t="s">
        <v>34</v>
      </c>
      <c r="E69" s="5" t="str">
        <f>HYPERLINK("http://switchdb.switchgeargenomics.com/productinfo/id_722037/","Click for Clone Info")</f>
        <v>Click for Clone Info</v>
      </c>
    </row>
    <row r="70" spans="1:5">
      <c r="A70" s="4" t="s">
        <v>205</v>
      </c>
      <c r="B70" s="4" t="s">
        <v>206</v>
      </c>
      <c r="C70" s="4" t="s">
        <v>207</v>
      </c>
      <c r="D70" s="4" t="s">
        <v>34</v>
      </c>
      <c r="E70" s="5" t="str">
        <f>HYPERLINK("http://switchdb.switchgeargenomics.com/productinfo/id_722853/","Click for Clone Info")</f>
        <v>Click for Clone Info</v>
      </c>
    </row>
    <row r="71" spans="1:5">
      <c r="A71" s="4" t="s">
        <v>208</v>
      </c>
      <c r="B71" s="4" t="s">
        <v>209</v>
      </c>
      <c r="C71" s="4" t="s">
        <v>210</v>
      </c>
      <c r="D71" s="4" t="s">
        <v>34</v>
      </c>
      <c r="E71" s="5" t="str">
        <f>HYPERLINK("http://switchdb.switchgeargenomics.com/productinfo/id_722880/","Click for Clone Info")</f>
        <v>Click for Clone Info</v>
      </c>
    </row>
    <row r="72" spans="1:5">
      <c r="A72" s="4" t="s">
        <v>211</v>
      </c>
      <c r="B72" s="4" t="s">
        <v>212</v>
      </c>
      <c r="C72" s="4" t="s">
        <v>213</v>
      </c>
      <c r="D72" s="4" t="s">
        <v>34</v>
      </c>
      <c r="E72" s="5" t="str">
        <f>HYPERLINK("http://switchdb.switchgeargenomics.com/productinfo/id_300004/","Click for Clone Info")</f>
        <v>Click for Clone Info</v>
      </c>
    </row>
    <row r="73" spans="1:5">
      <c r="A73" s="4" t="s">
        <v>214</v>
      </c>
      <c r="B73" s="4" t="s">
        <v>215</v>
      </c>
      <c r="C73" s="4" t="s">
        <v>216</v>
      </c>
      <c r="D73" s="4" t="s">
        <v>34</v>
      </c>
      <c r="E73" s="5" t="str">
        <f>HYPERLINK("http://switchdb.switchgeargenomics.com/productinfo/id_722833/","Click for Clone Info")</f>
        <v>Click for Clone Info</v>
      </c>
    </row>
    <row r="74" spans="1:5">
      <c r="A74" s="6" t="s">
        <v>217</v>
      </c>
      <c r="B74" s="6" t="s">
        <v>218</v>
      </c>
      <c r="C74" s="6" t="s">
        <v>289</v>
      </c>
      <c r="D74" s="6" t="s">
        <v>44</v>
      </c>
      <c r="E74" s="5"/>
    </row>
    <row r="75" spans="1:5">
      <c r="A75" s="4" t="s">
        <v>219</v>
      </c>
      <c r="B75" s="4" t="s">
        <v>220</v>
      </c>
      <c r="C75" s="4" t="s">
        <v>221</v>
      </c>
      <c r="D75" s="4" t="s">
        <v>34</v>
      </c>
      <c r="E75" s="5" t="str">
        <f>HYPERLINK("http://switchdb.switchgeargenomics.com/productinfo/id_300002/","Click for Clone Info")</f>
        <v>Click for Clone Info</v>
      </c>
    </row>
    <row r="76" spans="1:5">
      <c r="A76" s="4" t="s">
        <v>222</v>
      </c>
      <c r="B76" s="4" t="s">
        <v>223</v>
      </c>
      <c r="C76" s="4" t="s">
        <v>224</v>
      </c>
      <c r="D76" s="4" t="s">
        <v>34</v>
      </c>
      <c r="E76" s="5" t="str">
        <f>HYPERLINK("http://switchdb.switchgeargenomics.com/productinfo/id_721774/","Click for Clone Info")</f>
        <v>Click for Clone Info</v>
      </c>
    </row>
    <row r="77" spans="1:5">
      <c r="A77" s="4" t="s">
        <v>225</v>
      </c>
      <c r="B77" s="4" t="s">
        <v>226</v>
      </c>
      <c r="C77" s="4" t="s">
        <v>108</v>
      </c>
      <c r="D77" s="4" t="s">
        <v>34</v>
      </c>
      <c r="E77" s="5" t="str">
        <f>HYPERLINK("http://switchdb.switchgeargenomics.com/productinfo/id_722869/","Click for Clone Info")</f>
        <v>Click for Clone Info</v>
      </c>
    </row>
    <row r="78" spans="1:5">
      <c r="A78" s="4" t="s">
        <v>227</v>
      </c>
      <c r="B78" s="4" t="s">
        <v>228</v>
      </c>
      <c r="C78" s="4" t="s">
        <v>229</v>
      </c>
      <c r="D78" s="4" t="s">
        <v>34</v>
      </c>
      <c r="E78" s="5" t="str">
        <f>HYPERLINK("http://switchdb.switchgeargenomics.com/productinfo/id_718805/","Click for Clone Info")</f>
        <v>Click for Clone Info</v>
      </c>
    </row>
    <row r="79" spans="1:5">
      <c r="A79" s="4" t="s">
        <v>230</v>
      </c>
      <c r="B79" s="4" t="s">
        <v>231</v>
      </c>
      <c r="C79" s="4" t="s">
        <v>232</v>
      </c>
      <c r="D79" s="4" t="s">
        <v>34</v>
      </c>
      <c r="E79" s="5" t="str">
        <f>HYPERLINK("http://switchdb.switchgeargenomics.com/productinfo/id_721612/","Click for Clone Info")</f>
        <v>Click for Clone Info</v>
      </c>
    </row>
    <row r="80" spans="1:5">
      <c r="A80" s="4" t="s">
        <v>233</v>
      </c>
      <c r="B80" s="4" t="s">
        <v>234</v>
      </c>
      <c r="C80" s="4" t="s">
        <v>235</v>
      </c>
      <c r="D80" s="4" t="s">
        <v>34</v>
      </c>
      <c r="E80" s="5" t="str">
        <f>HYPERLINK("http://switchdb.switchgeargenomics.com/productinfo/id_721655/","Click for Clone Info")</f>
        <v>Click for Clone Info</v>
      </c>
    </row>
    <row r="81" spans="1:5">
      <c r="A81" s="4" t="s">
        <v>236</v>
      </c>
      <c r="B81" s="4" t="s">
        <v>237</v>
      </c>
      <c r="C81" s="4" t="s">
        <v>238</v>
      </c>
      <c r="D81" s="4" t="s">
        <v>34</v>
      </c>
      <c r="E81" s="5" t="str">
        <f>HYPERLINK("http://switchdb.switchgeargenomics.com/productinfo/id_717915/","Click for Clone Info")</f>
        <v>Click for Clone Info</v>
      </c>
    </row>
    <row r="82" spans="1:5">
      <c r="A82" s="4" t="s">
        <v>239</v>
      </c>
      <c r="B82" s="4" t="s">
        <v>240</v>
      </c>
      <c r="C82" s="4" t="s">
        <v>241</v>
      </c>
      <c r="D82" s="4" t="s">
        <v>34</v>
      </c>
      <c r="E82" s="5" t="str">
        <f>HYPERLINK("http://switchdb.switchgeargenomics.com/productinfo/id_722836/","Click for Clone Info")</f>
        <v>Click for Clone Info</v>
      </c>
    </row>
    <row r="83" spans="1:5">
      <c r="A83" s="4" t="s">
        <v>242</v>
      </c>
      <c r="B83" s="4" t="s">
        <v>243</v>
      </c>
      <c r="C83" s="4" t="s">
        <v>244</v>
      </c>
      <c r="D83" s="4" t="s">
        <v>34</v>
      </c>
      <c r="E83" s="5" t="str">
        <f>HYPERLINK("http://switchdb.switchgeargenomics.com/productinfo/id_722884/","Click for Clone Info")</f>
        <v>Click for Clone Info</v>
      </c>
    </row>
    <row r="84" spans="1:5">
      <c r="A84" s="4" t="s">
        <v>245</v>
      </c>
      <c r="B84" s="4" t="s">
        <v>246</v>
      </c>
      <c r="C84" s="4" t="s">
        <v>247</v>
      </c>
      <c r="D84" s="4" t="s">
        <v>34</v>
      </c>
      <c r="E84" s="5" t="str">
        <f>HYPERLINK("http://switchdb.switchgeargenomics.com/productinfo/id_722857/","Click for Clone Info")</f>
        <v>Click for Clone Info</v>
      </c>
    </row>
    <row r="85" spans="1:5">
      <c r="A85" s="4" t="s">
        <v>248</v>
      </c>
      <c r="B85" s="4" t="s">
        <v>240</v>
      </c>
      <c r="C85" s="4" t="s">
        <v>241</v>
      </c>
      <c r="D85" s="4" t="s">
        <v>34</v>
      </c>
      <c r="E85" s="5" t="str">
        <f>HYPERLINK("http://switchdb.switchgeargenomics.com/productinfo/id_722836/","Click for Clone Info")</f>
        <v>Click for Clone Info</v>
      </c>
    </row>
    <row r="86" spans="1:5">
      <c r="A86" s="6" t="s">
        <v>249</v>
      </c>
      <c r="B86" s="6" t="s">
        <v>250</v>
      </c>
      <c r="C86" s="6" t="s">
        <v>288</v>
      </c>
      <c r="D86" s="6" t="s">
        <v>44</v>
      </c>
      <c r="E86" s="5"/>
    </row>
    <row r="87" spans="1:5">
      <c r="A87" s="4" t="s">
        <v>251</v>
      </c>
      <c r="B87" s="4" t="s">
        <v>252</v>
      </c>
      <c r="C87" s="4" t="s">
        <v>253</v>
      </c>
      <c r="D87" s="4" t="s">
        <v>34</v>
      </c>
      <c r="E87" s="5" t="str">
        <f>HYPERLINK("http://switchdb.switchgeargenomics.com/productinfo/id_722858/","Click for Clone Info")</f>
        <v>Click for Clone Info</v>
      </c>
    </row>
    <row r="88" spans="1:5">
      <c r="A88" s="4" t="s">
        <v>254</v>
      </c>
      <c r="B88" s="4" t="s">
        <v>255</v>
      </c>
      <c r="C88" s="4" t="s">
        <v>256</v>
      </c>
      <c r="D88" s="4" t="s">
        <v>34</v>
      </c>
      <c r="E88" s="5" t="str">
        <f>HYPERLINK("http://switchdb.switchgeargenomics.com/productinfo/id_722852/","Click for Clone Info")</f>
        <v>Click for Clone Info</v>
      </c>
    </row>
    <row r="89" spans="1:5">
      <c r="A89" s="4" t="s">
        <v>257</v>
      </c>
      <c r="B89" s="4" t="s">
        <v>258</v>
      </c>
      <c r="C89" s="4" t="s">
        <v>259</v>
      </c>
      <c r="D89" s="4" t="s">
        <v>34</v>
      </c>
      <c r="E89" s="5" t="str">
        <f>HYPERLINK("http://switchdb.switchgeargenomics.com/productinfo/id_721662/","Click for Clone Info")</f>
        <v>Click for Clone Info</v>
      </c>
    </row>
    <row r="90" spans="1:5">
      <c r="A90" s="4" t="s">
        <v>260</v>
      </c>
      <c r="B90" s="4" t="s">
        <v>261</v>
      </c>
      <c r="C90" s="4" t="s">
        <v>262</v>
      </c>
      <c r="D90" s="4" t="s">
        <v>34</v>
      </c>
      <c r="E90" s="5" t="str">
        <f>HYPERLINK("http://switchdb.switchgeargenomics.com/productinfo/id_722497/","Click for Clone Info")</f>
        <v>Click for Clone Info</v>
      </c>
    </row>
    <row r="91" spans="1:5">
      <c r="A91" s="4" t="s">
        <v>263</v>
      </c>
      <c r="B91" s="4" t="s">
        <v>264</v>
      </c>
      <c r="C91" s="4" t="s">
        <v>265</v>
      </c>
      <c r="D91" s="4" t="s">
        <v>34</v>
      </c>
      <c r="E91" s="5" t="str">
        <f>HYPERLINK("http://switchdb.switchgeargenomics.com/productinfo/id_715171/","Click for Clone Info")</f>
        <v>Click for Clone Info</v>
      </c>
    </row>
    <row r="92" spans="1:5">
      <c r="A92" s="4" t="s">
        <v>266</v>
      </c>
      <c r="B92" s="4" t="s">
        <v>267</v>
      </c>
      <c r="C92" s="4" t="s">
        <v>268</v>
      </c>
      <c r="D92" s="4" t="s">
        <v>269</v>
      </c>
      <c r="E92" s="5" t="str">
        <f>HYPERLINK("http://switchdb.switchgeargenomics.com/productinfo/id_719188/","Click for Clone Info")</f>
        <v>Click for Clone Info</v>
      </c>
    </row>
    <row r="93" spans="1:5">
      <c r="A93" s="4" t="s">
        <v>270</v>
      </c>
      <c r="B93" s="4" t="s">
        <v>271</v>
      </c>
      <c r="C93" s="4" t="s">
        <v>272</v>
      </c>
      <c r="D93" s="4" t="s">
        <v>269</v>
      </c>
      <c r="E93" s="5" t="str">
        <f>HYPERLINK("http://switchdb.switchgeargenomics.com/productinfo/id_717678/","Click for Clone Info")</f>
        <v>Click for Clone Info</v>
      </c>
    </row>
    <row r="94" spans="1:5">
      <c r="A94" s="4" t="s">
        <v>273</v>
      </c>
      <c r="B94" s="4" t="s">
        <v>274</v>
      </c>
      <c r="C94" s="4" t="s">
        <v>275</v>
      </c>
      <c r="D94" s="4" t="s">
        <v>269</v>
      </c>
      <c r="E94" s="5" t="str">
        <f>HYPERLINK("http://switchdb.switchgeargenomics.com/productinfo/id_708908/","Click for Clone Info")</f>
        <v>Click for Clone Info</v>
      </c>
    </row>
    <row r="95" spans="1:5">
      <c r="A95" s="4" t="s">
        <v>276</v>
      </c>
      <c r="B95" s="4" t="s">
        <v>277</v>
      </c>
      <c r="C95" s="4" t="s">
        <v>278</v>
      </c>
      <c r="D95" s="4" t="s">
        <v>269</v>
      </c>
      <c r="E95" s="5" t="str">
        <f>HYPERLINK("http://switchdb.switchgeargenomics.com/productinfo/id_717518/","Click for Clone Info")</f>
        <v>Click for Clone Info</v>
      </c>
    </row>
    <row r="96" spans="1:5">
      <c r="A96" s="4" t="s">
        <v>279</v>
      </c>
      <c r="B96" s="4" t="s">
        <v>280</v>
      </c>
      <c r="C96" s="4" t="s">
        <v>281</v>
      </c>
      <c r="D96" s="4" t="s">
        <v>269</v>
      </c>
      <c r="E96" s="5" t="str">
        <f>HYPERLINK("http://switchdb.switchgeargenomics.com/productinfo/id_717674/","Click for Clone Info")</f>
        <v>Click for Clone Info</v>
      </c>
    </row>
    <row r="97" spans="1:5">
      <c r="A97" s="4" t="s">
        <v>282</v>
      </c>
      <c r="B97" s="4" t="s">
        <v>283</v>
      </c>
      <c r="C97" s="4" t="s">
        <v>284</v>
      </c>
      <c r="D97" s="4" t="s">
        <v>269</v>
      </c>
      <c r="E97" s="5" t="str">
        <f>HYPERLINK("http://switchdb.switchgeargenomics.com/productinfo/id_717367/","Click for Clone Info")</f>
        <v>Click for Clone Info</v>
      </c>
    </row>
    <row r="98" spans="1:5">
      <c r="A98" s="7" t="s">
        <v>285</v>
      </c>
      <c r="B98" s="7" t="s">
        <v>286</v>
      </c>
      <c r="C98" s="7" t="s">
        <v>287</v>
      </c>
      <c r="D98" s="7" t="s">
        <v>44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2015-05-12T17:59:05Z</dcterms:modified>
</cp:coreProperties>
</file>